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\"/>
    </mc:Choice>
  </mc:AlternateContent>
  <bookViews>
    <workbookView xWindow="0" yWindow="0" windowWidth="28800" windowHeight="118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31" i="1" l="1"/>
  <c r="G24" i="1"/>
  <c r="G31" i="1"/>
  <c r="G28" i="1"/>
  <c r="E28" i="1"/>
  <c r="D28" i="1"/>
  <c r="D24" i="1"/>
  <c r="C8" i="1" l="1"/>
  <c r="D14" i="1" s="1"/>
  <c r="D17" i="1" l="1"/>
  <c r="D20" i="1" s="1"/>
  <c r="D18" i="1"/>
</calcChain>
</file>

<file path=xl/sharedStrings.xml><?xml version="1.0" encoding="utf-8"?>
<sst xmlns="http://schemas.openxmlformats.org/spreadsheetml/2006/main" count="12" uniqueCount="12">
  <si>
    <t>Looninkomen partner</t>
  </si>
  <si>
    <t>Korting op partnertoeslag looninkomsten:</t>
  </si>
  <si>
    <t>Korting op partnertoeslag uitkeringen:</t>
  </si>
  <si>
    <t>Uitkeringen/pensioenen partner</t>
  </si>
  <si>
    <t>Berkening korting op partnertoeslag AOW 2016</t>
  </si>
  <si>
    <t>Inkomsten AOW gerechtigde buiten AOW</t>
  </si>
  <si>
    <t>Gezinsinkomen</t>
  </si>
  <si>
    <t>1. Korting i.v.m. hoogte gezinsinkomen</t>
  </si>
  <si>
    <t>Korting o.b.v. gezinsinkomen</t>
  </si>
  <si>
    <t>Basisbedrag partnertoeslag</t>
  </si>
  <si>
    <t>Totaal partnertoeslag AOW per maand</t>
  </si>
  <si>
    <t>2. Korting i.v.m. hoogte inkomsten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</si>
</sst>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A1A1A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" workbookViewId="0">
      <selection activeCell="M26" sqref="M26"/>
    </sheetView>
  </sheetViews>
  <sheetFormatPr defaultRowHeight="15"/>
  <cols>
    <col min="1" max="1" width="27.140625" customWidth="1"/>
    <col min="2" max="2" width="14.7109375" customWidth="1"/>
  </cols>
  <sheetData>
    <row r="1" spans="1:4">
      <c r="A1" t="s">
        <v>4</v>
      </c>
    </row>
    <row r="3" spans="1:4">
      <c r="A3" t="s">
        <v>0</v>
      </c>
      <c r="C3">
        <v>230</v>
      </c>
    </row>
    <row r="4" spans="1:4">
      <c r="A4" t="s">
        <v>3</v>
      </c>
      <c r="C4">
        <v>0</v>
      </c>
    </row>
    <row r="6" spans="1:4">
      <c r="A6" t="s">
        <v>5</v>
      </c>
      <c r="C6">
        <v>4436.33</v>
      </c>
    </row>
    <row r="8" spans="1:4">
      <c r="A8" t="s">
        <v>6</v>
      </c>
      <c r="C8">
        <f>C3+C4+C6</f>
        <v>4666.33</v>
      </c>
    </row>
    <row r="10" spans="1:4">
      <c r="A10" t="s">
        <v>9</v>
      </c>
      <c r="D10" s="3">
        <v>763.33</v>
      </c>
    </row>
    <row r="12" spans="1:4">
      <c r="A12" s="3" t="s">
        <v>7</v>
      </c>
    </row>
    <row r="14" spans="1:4">
      <c r="A14" t="s">
        <v>8</v>
      </c>
      <c r="D14">
        <f>IF(C8&gt;2689.49,MIN(((C8-2689.49)*0.1),(D10*0.1)),0)</f>
        <v>76.333000000000013</v>
      </c>
    </row>
    <row r="16" spans="1:4">
      <c r="A16" s="3" t="s">
        <v>11</v>
      </c>
    </row>
    <row r="17" spans="1:12">
      <c r="A17" t="s">
        <v>1</v>
      </c>
      <c r="D17">
        <f>MAX((C3-230.58)*(2/3),0)</f>
        <v>0</v>
      </c>
    </row>
    <row r="18" spans="1:12">
      <c r="A18" t="s">
        <v>2</v>
      </c>
      <c r="D18">
        <f>MIN(C4,763.33)</f>
        <v>0</v>
      </c>
    </row>
    <row r="20" spans="1:12">
      <c r="A20" t="s">
        <v>10</v>
      </c>
      <c r="D20">
        <f>D10-D14-D17-D18</f>
        <v>686.99700000000007</v>
      </c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2"/>
      <c r="B24" s="2"/>
      <c r="C24" s="2"/>
      <c r="D24" s="2">
        <f>40682</f>
        <v>40682</v>
      </c>
      <c r="E24" s="1">
        <v>26709</v>
      </c>
      <c r="F24" s="1"/>
      <c r="G24" s="1">
        <f>D24-E24</f>
        <v>13973</v>
      </c>
      <c r="H24" s="1"/>
      <c r="I24" s="1"/>
      <c r="J24" s="1"/>
      <c r="K24" s="1"/>
      <c r="L24" s="1"/>
    </row>
    <row r="25" spans="1:12">
      <c r="A25" s="2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>
        <f>(101/364)*0.04</f>
        <v>1.10989010989011E-2</v>
      </c>
      <c r="E26" s="1">
        <f>(101/364)*0.04</f>
        <v>1.10989010989011E-2</v>
      </c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>
        <f>D24*D26</f>
        <v>451.52549450549458</v>
      </c>
      <c r="E28" s="1">
        <f>E24*E26</f>
        <v>296.4405494505495</v>
      </c>
      <c r="F28" s="1"/>
      <c r="G28" s="1">
        <f>452-296</f>
        <v>156</v>
      </c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2"/>
      <c r="B31" s="2"/>
      <c r="C31" s="2"/>
      <c r="D31" s="2"/>
      <c r="E31" s="1">
        <f>40682+452-14129</f>
        <v>27005</v>
      </c>
      <c r="F31" s="1"/>
      <c r="G31" s="1">
        <f>E24+296</f>
        <v>27005</v>
      </c>
      <c r="H31" s="1"/>
      <c r="I31" s="1"/>
      <c r="J31" s="1"/>
      <c r="K31" s="1"/>
      <c r="L31" s="1"/>
    </row>
    <row r="32" spans="1:12">
      <c r="A32" s="2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van Venrooij - VGL adviesgroep</dc:creator>
  <cp:lastModifiedBy>Bjorn van Venrooij - VGL adviesgroep</cp:lastModifiedBy>
  <dcterms:created xsi:type="dcterms:W3CDTF">2016-10-13T08:32:51Z</dcterms:created>
  <dcterms:modified xsi:type="dcterms:W3CDTF">2016-10-13T14:48:52Z</dcterms:modified>
</cp:coreProperties>
</file>